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  <sheet name="Data" sheetId="2" state="visible" r:id="rId2"/>
    <sheet name="Chart µ 0.1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555555"/>
    </font>
    <font>
      <b val="1"/>
    </font>
    <font>
      <b val="1"/>
      <sz val="12"/>
    </font>
    <font>
      <b val="1"/>
      <sz val="13"/>
    </font>
    <font>
      <b val="1"/>
      <color rgb="00555555"/>
    </font>
    <font>
      <color rgb="00555555"/>
    </font>
    <font>
      <color rgb="00B4501D"/>
    </font>
  </fonts>
  <fills count="5">
    <fill>
      <patternFill/>
    </fill>
    <fill>
      <patternFill patternType="gray125"/>
    </fill>
    <fill>
      <patternFill patternType="solid">
        <fgColor rgb="0015161A"/>
      </patternFill>
    </fill>
    <fill>
      <patternFill patternType="solid">
        <fgColor rgb="00FFF4C2"/>
      </patternFill>
    </fill>
    <fill>
      <patternFill patternType="solid">
        <fgColor rgb="00F3F3F5"/>
      </patternFill>
    </fill>
  </fills>
  <borders count="2">
    <border>
      <left/>
      <right/>
      <top/>
      <bottom/>
      <diagonal/>
    </border>
    <border>
      <left style="thin">
        <color rgb="00CFD0D4"/>
      </left>
      <right style="thin">
        <color rgb="00CFD0D4"/>
      </right>
      <top style="thin">
        <color rgb="00CFD0D4"/>
      </top>
      <bottom style="thin">
        <color rgb="00CFD0D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/>
    </xf>
    <xf numFmtId="2" fontId="4" fillId="3" borderId="1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" fillId="2" borderId="0" pivotButton="0" quotePrefix="0" xfId="0"/>
    <xf numFmtId="0" fontId="6" fillId="0" borderId="0" pivotButton="0" quotePrefix="0" xfId="0"/>
    <xf numFmtId="0" fontId="0" fillId="4" borderId="0" pivotButton="0" quotePrefix="0" xfId="0"/>
    <xf numFmtId="164" fontId="0" fillId="4" borderId="0" pivotButton="0" quotePrefix="0" xfId="0"/>
    <xf numFmtId="1" fontId="0" fillId="4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8" customWidth="1" min="3" max="3"/>
  </cols>
  <sheetData>
    <row r="1">
      <c r="A1" s="1" t="inlineStr">
        <is>
          <t>Bolt tightening torque calculator (VDI 2230, ISO 898-1)</t>
        </is>
      </c>
    </row>
    <row r="2">
      <c r="A2" s="2" t="inlineStr">
        <is>
          <t>Pick the bolt, the property class and the friction in the yellow cells.</t>
        </is>
      </c>
    </row>
    <row r="4">
      <c r="A4" t="inlineStr">
        <is>
          <t>Bolt (ISO metric coarse thread)</t>
        </is>
      </c>
      <c r="B4" s="3" t="inlineStr">
        <is>
          <t>M10</t>
        </is>
      </c>
    </row>
    <row r="5">
      <c r="A5" t="inlineStr">
        <is>
          <t>Property class</t>
        </is>
      </c>
      <c r="B5" s="3" t="inlineStr">
        <is>
          <t>8.8</t>
        </is>
      </c>
    </row>
    <row r="6">
      <c r="A6" t="inlineStr">
        <is>
          <t>Friction coefficient µ (head and thread)</t>
        </is>
      </c>
      <c r="B6" s="4" t="n">
        <v>0.12</v>
      </c>
    </row>
    <row r="8">
      <c r="A8" s="5" t="inlineStr">
        <is>
          <t>Results</t>
        </is>
      </c>
    </row>
    <row r="9">
      <c r="A9" s="6" t="inlineStr">
        <is>
          <t>Tightening torque</t>
        </is>
      </c>
      <c r="B9" s="7">
        <f>(((PI()/4*(((B14-0.64952*B15)+(B14-1.22687*B15))/2)^2)*0.9*B18/SQRT(1+3*(1.5*(B14-0.64952*B15)/(((B14-0.64952*B15)+(B14-1.22687*B15))/2)*(B15/(PI()*(B14-0.64952*B15))+1.155*$B$6))^2))*(0.16*B15+0.58*(B14-0.64952*B15)*$B$6+(B16+B17)/4*$B$6)/1000)</f>
        <v/>
      </c>
      <c r="C9" t="inlineStr">
        <is>
          <t>N·m</t>
        </is>
      </c>
    </row>
    <row r="10">
      <c r="A10" s="6" t="inlineStr">
        <is>
          <t>Assembly preload</t>
        </is>
      </c>
      <c r="B10" s="7">
        <f>((PI()/4*(((B14-0.64952*B15)+(B14-1.22687*B15))/2)^2)*0.9*B18/SQRT(1+3*(1.5*(B14-0.64952*B15)/(((B14-0.64952*B15)+(B14-1.22687*B15))/2)*(B15/(PI()*(B14-0.64952*B15))+1.155*$B$6))^2))/1000</f>
        <v/>
      </c>
      <c r="C10" t="inlineStr">
        <is>
          <t>kN</t>
        </is>
      </c>
    </row>
    <row r="13">
      <c r="A13" s="8" t="inlineStr">
        <is>
          <t>Intermediate values</t>
        </is>
      </c>
    </row>
    <row r="14">
      <c r="A14" s="9" t="inlineStr">
        <is>
          <t>d (mm)</t>
        </is>
      </c>
      <c r="B14" s="10">
        <f>VLOOKUP($B$4,'Data'!$A$2:$E$15,2,FALSE)</f>
        <v/>
      </c>
    </row>
    <row r="15">
      <c r="A15" s="9" t="inlineStr">
        <is>
          <t>Pitch P (mm)</t>
        </is>
      </c>
      <c r="B15" s="10">
        <f>VLOOKUP($B$4,'Data'!$A$2:$E$15,3,FALSE)</f>
        <v/>
      </c>
    </row>
    <row r="16">
      <c r="A16" s="9" t="inlineStr">
        <is>
          <t>Head bearing diameter dw (mm)</t>
        </is>
      </c>
      <c r="B16" s="10">
        <f>VLOOKUP($B$4,'Data'!$A$2:$E$15,4,FALSE)</f>
        <v/>
      </c>
    </row>
    <row r="17">
      <c r="A17" s="9" t="inlineStr">
        <is>
          <t>Clearance hole dh (mm)</t>
        </is>
      </c>
      <c r="B17" s="10">
        <f>VLOOKUP($B$4,'Data'!$A$2:$E$15,5,FALSE)</f>
        <v/>
      </c>
    </row>
    <row r="18">
      <c r="A18" s="9" t="inlineStr">
        <is>
          <t>Minimum yield strength Rp0.2 (MPa)</t>
        </is>
      </c>
      <c r="B18" s="10">
        <f>IF($B$5="8.8",IF(B14&lt;=16,640,660),IF($B$5="10.9",940,1100))</f>
        <v/>
      </c>
    </row>
    <row r="19">
      <c r="A19" s="9" t="inlineStr">
        <is>
          <t>Pitch diameter d2 (mm)</t>
        </is>
      </c>
      <c r="B19" s="10">
        <f>(B14-0.64952*B15)</f>
        <v/>
      </c>
    </row>
    <row r="20">
      <c r="A20" s="9" t="inlineStr">
        <is>
          <t>Minor diameter d3 (mm)</t>
        </is>
      </c>
      <c r="B20" s="10">
        <f>(B14-1.22687*B15)</f>
        <v/>
      </c>
    </row>
    <row r="21">
      <c r="A21" s="9" t="inlineStr">
        <is>
          <t>Stress area As (mm²)</t>
        </is>
      </c>
      <c r="B21" s="11">
        <f>(PI()/4*(((B14-0.64952*B15)+(B14-1.22687*B15))/2)^2)</f>
        <v/>
      </c>
    </row>
    <row r="23" ht="105" customHeight="1">
      <c r="A23" s="12" t="inlineStr">
        <is>
          <t>Assumptions: simplified VDI 2230 method, 90% utilisation of the yield strength (ν = 0.9), same friction under the head and in the thread, minimum yield strengths from ISO 898-1 (640 MPa for 8.8 up to M16, 660 MPa above; 940 MPa for 10.9; 1,100 MPa for 12.9). µ = 0.12 corresponds to oiled steel fasteners. For a critical joint, use the measured coefficient or the manufacturer's value.</t>
        </is>
      </c>
    </row>
    <row r="24">
      <c r="A24" s="13" t="inlineStr">
        <is>
          <t>Source and explanations: https://www.baouch.fr/en/blog/couple-serrage-vis-tableau/</t>
        </is>
      </c>
    </row>
  </sheetData>
  <mergeCells count="1">
    <mergeCell ref="A23:C23"/>
  </mergeCells>
  <dataValidations count="3">
    <dataValidation sqref="B4" showDropDown="0" showInputMessage="0" showErrorMessage="0" allowBlank="0" type="list">
      <formula1>='Data'!$A$2:$A$15</formula1>
    </dataValidation>
    <dataValidation sqref="B5" showDropDown="0" showInputMessage="0" showErrorMessage="0" allowBlank="0" type="list">
      <formula1>"8.8,10.9,12.9"</formula1>
    </dataValidation>
    <dataValidation sqref="B6" showDropDown="0" showInputMessage="0" showErrorMessage="0" allowBlank="0" error="µ: 0.04 – 0.30" type="decimal" operator="between">
      <formula1>0.04</formula1>
      <formula2>0.3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4" customWidth="1" min="3" max="3"/>
    <col width="30" customWidth="1" min="4" max="4"/>
    <col width="24" customWidth="1" min="5" max="5"/>
  </cols>
  <sheetData>
    <row r="1">
      <c r="A1" s="14" t="inlineStr">
        <is>
          <t>M</t>
        </is>
      </c>
      <c r="B1" s="14" t="inlineStr">
        <is>
          <t>d (mm)</t>
        </is>
      </c>
      <c r="C1" s="14" t="inlineStr">
        <is>
          <t>Pitch P (mm)</t>
        </is>
      </c>
      <c r="D1" s="14" t="inlineStr">
        <is>
          <t>Head bearing diameter dw (mm)</t>
        </is>
      </c>
      <c r="E1" s="14" t="inlineStr">
        <is>
          <t>Clearance hole dh (mm)</t>
        </is>
      </c>
      <c r="F1" s="14" t="n"/>
      <c r="G1" s="14" t="n"/>
    </row>
    <row r="2">
      <c r="A2" t="inlineStr">
        <is>
          <t>M3</t>
        </is>
      </c>
      <c r="B2" t="n">
        <v>3</v>
      </c>
      <c r="C2" t="n">
        <v>0.5</v>
      </c>
      <c r="D2" t="n">
        <v>4.6</v>
      </c>
      <c r="E2" t="n">
        <v>3.4</v>
      </c>
    </row>
    <row r="3">
      <c r="A3" t="inlineStr">
        <is>
          <t>M4</t>
        </is>
      </c>
      <c r="B3" t="n">
        <v>4</v>
      </c>
      <c r="C3" t="n">
        <v>0.7</v>
      </c>
      <c r="D3" t="n">
        <v>5.9</v>
      </c>
      <c r="E3" t="n">
        <v>4.5</v>
      </c>
    </row>
    <row r="4">
      <c r="A4" t="inlineStr">
        <is>
          <t>M5</t>
        </is>
      </c>
      <c r="B4" t="n">
        <v>5</v>
      </c>
      <c r="C4" t="n">
        <v>0.8</v>
      </c>
      <c r="D4" t="n">
        <v>6.9</v>
      </c>
      <c r="E4" t="n">
        <v>5.5</v>
      </c>
    </row>
    <row r="5">
      <c r="A5" t="inlineStr">
        <is>
          <t>M6</t>
        </is>
      </c>
      <c r="B5" t="n">
        <v>6</v>
      </c>
      <c r="C5" t="n">
        <v>1</v>
      </c>
      <c r="D5" t="n">
        <v>8.9</v>
      </c>
      <c r="E5" t="n">
        <v>6.6</v>
      </c>
    </row>
    <row r="6">
      <c r="A6" t="inlineStr">
        <is>
          <t>M8</t>
        </is>
      </c>
      <c r="B6" t="n">
        <v>8</v>
      </c>
      <c r="C6" t="n">
        <v>1.25</v>
      </c>
      <c r="D6" t="n">
        <v>11.6</v>
      </c>
      <c r="E6" t="n">
        <v>9</v>
      </c>
    </row>
    <row r="7">
      <c r="A7" t="inlineStr">
        <is>
          <t>M10</t>
        </is>
      </c>
      <c r="B7" t="n">
        <v>10</v>
      </c>
      <c r="C7" t="n">
        <v>1.5</v>
      </c>
      <c r="D7" t="n">
        <v>14.6</v>
      </c>
      <c r="E7" t="n">
        <v>11</v>
      </c>
    </row>
    <row r="8">
      <c r="A8" t="inlineStr">
        <is>
          <t>M12</t>
        </is>
      </c>
      <c r="B8" t="n">
        <v>12</v>
      </c>
      <c r="C8" t="n">
        <v>1.75</v>
      </c>
      <c r="D8" t="n">
        <v>16.6</v>
      </c>
      <c r="E8" t="n">
        <v>13.5</v>
      </c>
    </row>
    <row r="9">
      <c r="A9" t="inlineStr">
        <is>
          <t>M14</t>
        </is>
      </c>
      <c r="B9" t="n">
        <v>14</v>
      </c>
      <c r="C9" t="n">
        <v>2</v>
      </c>
      <c r="D9" t="n">
        <v>19.6</v>
      </c>
      <c r="E9" t="n">
        <v>15.5</v>
      </c>
    </row>
    <row r="10">
      <c r="A10" t="inlineStr">
        <is>
          <t>M16</t>
        </is>
      </c>
      <c r="B10" t="n">
        <v>16</v>
      </c>
      <c r="C10" t="n">
        <v>2</v>
      </c>
      <c r="D10" t="n">
        <v>22.5</v>
      </c>
      <c r="E10" t="n">
        <v>17.5</v>
      </c>
    </row>
    <row r="11">
      <c r="A11" t="inlineStr">
        <is>
          <t>M20</t>
        </is>
      </c>
      <c r="B11" t="n">
        <v>20</v>
      </c>
      <c r="C11" t="n">
        <v>2.5</v>
      </c>
      <c r="D11" t="n">
        <v>28.2</v>
      </c>
      <c r="E11" t="n">
        <v>22</v>
      </c>
    </row>
    <row r="12">
      <c r="A12" t="inlineStr">
        <is>
          <t>M24</t>
        </is>
      </c>
      <c r="B12" t="n">
        <v>24</v>
      </c>
      <c r="C12" t="n">
        <v>3</v>
      </c>
      <c r="D12" t="n">
        <v>33.6</v>
      </c>
      <c r="E12" t="n">
        <v>26</v>
      </c>
    </row>
    <row r="13">
      <c r="A13" t="inlineStr">
        <is>
          <t>M27</t>
        </is>
      </c>
      <c r="B13" t="n">
        <v>27</v>
      </c>
      <c r="C13" t="n">
        <v>3</v>
      </c>
      <c r="D13" t="n">
        <v>38</v>
      </c>
      <c r="E13" t="n">
        <v>30</v>
      </c>
    </row>
    <row r="14">
      <c r="A14" t="inlineStr">
        <is>
          <t>M30</t>
        </is>
      </c>
      <c r="B14" t="n">
        <v>30</v>
      </c>
      <c r="C14" t="n">
        <v>3.5</v>
      </c>
      <c r="D14" t="n">
        <v>42.8</v>
      </c>
      <c r="E14" t="n">
        <v>33</v>
      </c>
    </row>
    <row r="15">
      <c r="A15" t="inlineStr">
        <is>
          <t>M36</t>
        </is>
      </c>
      <c r="B15" t="n">
        <v>36</v>
      </c>
      <c r="C15" t="n">
        <v>4</v>
      </c>
      <c r="D15" t="n">
        <v>51.1</v>
      </c>
      <c r="E15" t="n">
        <v>39</v>
      </c>
    </row>
    <row r="17">
      <c r="A17" t="inlineStr">
        <is>
          <t>µ</t>
        </is>
      </c>
      <c r="B17" t="n">
        <v>0.08</v>
      </c>
      <c r="C17" t="n">
        <v>0.1</v>
      </c>
      <c r="D17" t="n">
        <v>0.12</v>
      </c>
      <c r="E17" t="n">
        <v>0.14</v>
      </c>
      <c r="F17" t="n">
        <v>0.16</v>
      </c>
      <c r="G17" t="n">
        <v>0.2</v>
      </c>
    </row>
    <row r="18">
      <c r="A18" t="inlineStr">
        <is>
          <t>Property class</t>
        </is>
      </c>
      <c r="B18" t="inlineStr">
        <is>
          <t>8.8</t>
        </is>
      </c>
      <c r="C18" t="inlineStr">
        <is>
          <t>10.9</t>
        </is>
      </c>
      <c r="D18" t="inlineStr">
        <is>
          <t>12.9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11" customWidth="1" min="4" max="4"/>
    <col width="11" customWidth="1" min="5" max="5"/>
    <col width="10" customWidth="1" min="6" max="6"/>
    <col width="10" customWidth="1" min="7" max="7"/>
    <col width="10" customWidth="1" min="8" max="8"/>
  </cols>
  <sheetData>
    <row r="1">
      <c r="A1" s="15" t="inlineStr">
        <is>
          <t>Tightening torques (N·m) and preloads (kN), µ = 0.12</t>
        </is>
      </c>
    </row>
    <row r="3">
      <c r="A3" s="14" t="inlineStr">
        <is>
          <t>Bolt</t>
        </is>
      </c>
      <c r="B3" s="14" t="inlineStr">
        <is>
          <t>Pitch</t>
        </is>
      </c>
      <c r="C3" s="14" t="inlineStr">
        <is>
          <t>8.8 N·m</t>
        </is>
      </c>
      <c r="D3" s="14" t="inlineStr">
        <is>
          <t>10.9 N·m</t>
        </is>
      </c>
      <c r="E3" s="14" t="inlineStr">
        <is>
          <t>12.9 N·m</t>
        </is>
      </c>
      <c r="F3" s="14" t="inlineStr">
        <is>
          <t>8.8 kN</t>
        </is>
      </c>
      <c r="G3" s="14" t="inlineStr">
        <is>
          <t>10.9 kN</t>
        </is>
      </c>
      <c r="H3" s="14" t="inlineStr">
        <is>
          <t>12.9 kN</t>
        </is>
      </c>
    </row>
    <row r="4">
      <c r="A4">
        <f>'Data'!A2</f>
        <v/>
      </c>
      <c r="B4">
        <f>'Data'!C2</f>
        <v/>
      </c>
      <c r="C4" s="11">
        <f>(((PI()/4*((('Data'!B2-0.64952*'Data'!C2)+('Data'!B2-1.22687*'Data'!C2))/2)^2)*0.9*(IF('Data'!B2&lt;=16,640,660))/SQRT(1+3*(1.5*('Data'!B2-0.64952*'Data'!C2)/((('Data'!B2-0.64952*'Data'!C2)+('Data'!B2-1.22687*'Data'!C2))/2)*('Data'!C2/(PI()*('Data'!B2-0.64952*'Data'!C2))+1.155*0.12))^2))*(0.16*'Data'!C2+0.58*('Data'!B2-0.64952*'Data'!C2)*0.12+('Data'!D2+'Data'!E2)/4*0.12)/1000)</f>
        <v/>
      </c>
      <c r="D4" s="11">
        <f>(((PI()/4*((('Data'!B2-0.64952*'Data'!C2)+('Data'!B2-1.22687*'Data'!C2))/2)^2)*0.9*(940)/SQRT(1+3*(1.5*('Data'!B2-0.64952*'Data'!C2)/((('Data'!B2-0.64952*'Data'!C2)+('Data'!B2-1.22687*'Data'!C2))/2)*('Data'!C2/(PI()*('Data'!B2-0.64952*'Data'!C2))+1.155*0.12))^2))*(0.16*'Data'!C2+0.58*('Data'!B2-0.64952*'Data'!C2)*0.12+('Data'!D2+'Data'!E2)/4*0.12)/1000)</f>
        <v/>
      </c>
      <c r="E4" s="11">
        <f>(((PI()/4*((('Data'!B2-0.64952*'Data'!C2)+('Data'!B2-1.22687*'Data'!C2))/2)^2)*0.9*(1100)/SQRT(1+3*(1.5*('Data'!B2-0.64952*'Data'!C2)/((('Data'!B2-0.64952*'Data'!C2)+('Data'!B2-1.22687*'Data'!C2))/2)*('Data'!C2/(PI()*('Data'!B2-0.64952*'Data'!C2))+1.155*0.12))^2))*(0.16*'Data'!C2+0.58*('Data'!B2-0.64952*'Data'!C2)*0.12+('Data'!D2+'Data'!E2)/4*0.12)/1000)</f>
        <v/>
      </c>
      <c r="F4" s="11">
        <f>((PI()/4*((('Data'!B2-0.64952*'Data'!C2)+('Data'!B2-1.22687*'Data'!C2))/2)^2)*0.9*(IF('Data'!B2&lt;=16,640,660))/SQRT(1+3*(1.5*('Data'!B2-0.64952*'Data'!C2)/((('Data'!B2-0.64952*'Data'!C2)+('Data'!B2-1.22687*'Data'!C2))/2)*('Data'!C2/(PI()*('Data'!B2-0.64952*'Data'!C2))+1.155*0.12))^2))/1000</f>
        <v/>
      </c>
      <c r="G4" s="11">
        <f>((PI()/4*((('Data'!B2-0.64952*'Data'!C2)+('Data'!B2-1.22687*'Data'!C2))/2)^2)*0.9*(940)/SQRT(1+3*(1.5*('Data'!B2-0.64952*'Data'!C2)/((('Data'!B2-0.64952*'Data'!C2)+('Data'!B2-1.22687*'Data'!C2))/2)*('Data'!C2/(PI()*('Data'!B2-0.64952*'Data'!C2))+1.155*0.12))^2))/1000</f>
        <v/>
      </c>
      <c r="H4" s="11">
        <f>((PI()/4*((('Data'!B2-0.64952*'Data'!C2)+('Data'!B2-1.22687*'Data'!C2))/2)^2)*0.9*(1100)/SQRT(1+3*(1.5*('Data'!B2-0.64952*'Data'!C2)/((('Data'!B2-0.64952*'Data'!C2)+('Data'!B2-1.22687*'Data'!C2))/2)*('Data'!C2/(PI()*('Data'!B2-0.64952*'Data'!C2))+1.155*0.12))^2))/1000</f>
        <v/>
      </c>
    </row>
    <row r="5">
      <c r="A5" s="16">
        <f>'Data'!A3</f>
        <v/>
      </c>
      <c r="B5" s="16">
        <f>'Data'!C3</f>
        <v/>
      </c>
      <c r="C5" s="17">
        <f>(((PI()/4*((('Data'!B3-0.64952*'Data'!C3)+('Data'!B3-1.22687*'Data'!C3))/2)^2)*0.9*(IF('Data'!B3&lt;=16,640,660))/SQRT(1+3*(1.5*('Data'!B3-0.64952*'Data'!C3)/((('Data'!B3-0.64952*'Data'!C3)+('Data'!B3-1.22687*'Data'!C3))/2)*('Data'!C3/(PI()*('Data'!B3-0.64952*'Data'!C3))+1.155*0.12))^2))*(0.16*'Data'!C3+0.58*('Data'!B3-0.64952*'Data'!C3)*0.12+('Data'!D3+'Data'!E3)/4*0.12)/1000)</f>
        <v/>
      </c>
      <c r="D5" s="17">
        <f>(((PI()/4*((('Data'!B3-0.64952*'Data'!C3)+('Data'!B3-1.22687*'Data'!C3))/2)^2)*0.9*(940)/SQRT(1+3*(1.5*('Data'!B3-0.64952*'Data'!C3)/((('Data'!B3-0.64952*'Data'!C3)+('Data'!B3-1.22687*'Data'!C3))/2)*('Data'!C3/(PI()*('Data'!B3-0.64952*'Data'!C3))+1.155*0.12))^2))*(0.16*'Data'!C3+0.58*('Data'!B3-0.64952*'Data'!C3)*0.12+('Data'!D3+'Data'!E3)/4*0.12)/1000)</f>
        <v/>
      </c>
      <c r="E5" s="17">
        <f>(((PI()/4*((('Data'!B3-0.64952*'Data'!C3)+('Data'!B3-1.22687*'Data'!C3))/2)^2)*0.9*(1100)/SQRT(1+3*(1.5*('Data'!B3-0.64952*'Data'!C3)/((('Data'!B3-0.64952*'Data'!C3)+('Data'!B3-1.22687*'Data'!C3))/2)*('Data'!C3/(PI()*('Data'!B3-0.64952*'Data'!C3))+1.155*0.12))^2))*(0.16*'Data'!C3+0.58*('Data'!B3-0.64952*'Data'!C3)*0.12+('Data'!D3+'Data'!E3)/4*0.12)/1000)</f>
        <v/>
      </c>
      <c r="F5" s="17">
        <f>((PI()/4*((('Data'!B3-0.64952*'Data'!C3)+('Data'!B3-1.22687*'Data'!C3))/2)^2)*0.9*(IF('Data'!B3&lt;=16,640,660))/SQRT(1+3*(1.5*('Data'!B3-0.64952*'Data'!C3)/((('Data'!B3-0.64952*'Data'!C3)+('Data'!B3-1.22687*'Data'!C3))/2)*('Data'!C3/(PI()*('Data'!B3-0.64952*'Data'!C3))+1.155*0.12))^2))/1000</f>
        <v/>
      </c>
      <c r="G5" s="17">
        <f>((PI()/4*((('Data'!B3-0.64952*'Data'!C3)+('Data'!B3-1.22687*'Data'!C3))/2)^2)*0.9*(940)/SQRT(1+3*(1.5*('Data'!B3-0.64952*'Data'!C3)/((('Data'!B3-0.64952*'Data'!C3)+('Data'!B3-1.22687*'Data'!C3))/2)*('Data'!C3/(PI()*('Data'!B3-0.64952*'Data'!C3))+1.155*0.12))^2))/1000</f>
        <v/>
      </c>
      <c r="H5" s="17">
        <f>((PI()/4*((('Data'!B3-0.64952*'Data'!C3)+('Data'!B3-1.22687*'Data'!C3))/2)^2)*0.9*(1100)/SQRT(1+3*(1.5*('Data'!B3-0.64952*'Data'!C3)/((('Data'!B3-0.64952*'Data'!C3)+('Data'!B3-1.22687*'Data'!C3))/2)*('Data'!C3/(PI()*('Data'!B3-0.64952*'Data'!C3))+1.155*0.12))^2))/1000</f>
        <v/>
      </c>
    </row>
    <row r="6">
      <c r="A6">
        <f>'Data'!A4</f>
        <v/>
      </c>
      <c r="B6">
        <f>'Data'!C4</f>
        <v/>
      </c>
      <c r="C6" s="11">
        <f>(((PI()/4*((('Data'!B4-0.64952*'Data'!C4)+('Data'!B4-1.22687*'Data'!C4))/2)^2)*0.9*(IF('Data'!B4&lt;=16,640,660))/SQRT(1+3*(1.5*('Data'!B4-0.64952*'Data'!C4)/((('Data'!B4-0.64952*'Data'!C4)+('Data'!B4-1.22687*'Data'!C4))/2)*('Data'!C4/(PI()*('Data'!B4-0.64952*'Data'!C4))+1.155*0.12))^2))*(0.16*'Data'!C4+0.58*('Data'!B4-0.64952*'Data'!C4)*0.12+('Data'!D4+'Data'!E4)/4*0.12)/1000)</f>
        <v/>
      </c>
      <c r="D6" s="11">
        <f>(((PI()/4*((('Data'!B4-0.64952*'Data'!C4)+('Data'!B4-1.22687*'Data'!C4))/2)^2)*0.9*(940)/SQRT(1+3*(1.5*('Data'!B4-0.64952*'Data'!C4)/((('Data'!B4-0.64952*'Data'!C4)+('Data'!B4-1.22687*'Data'!C4))/2)*('Data'!C4/(PI()*('Data'!B4-0.64952*'Data'!C4))+1.155*0.12))^2))*(0.16*'Data'!C4+0.58*('Data'!B4-0.64952*'Data'!C4)*0.12+('Data'!D4+'Data'!E4)/4*0.12)/1000)</f>
        <v/>
      </c>
      <c r="E6" s="11">
        <f>(((PI()/4*((('Data'!B4-0.64952*'Data'!C4)+('Data'!B4-1.22687*'Data'!C4))/2)^2)*0.9*(1100)/SQRT(1+3*(1.5*('Data'!B4-0.64952*'Data'!C4)/((('Data'!B4-0.64952*'Data'!C4)+('Data'!B4-1.22687*'Data'!C4))/2)*('Data'!C4/(PI()*('Data'!B4-0.64952*'Data'!C4))+1.155*0.12))^2))*(0.16*'Data'!C4+0.58*('Data'!B4-0.64952*'Data'!C4)*0.12+('Data'!D4+'Data'!E4)/4*0.12)/1000)</f>
        <v/>
      </c>
      <c r="F6" s="11">
        <f>((PI()/4*((('Data'!B4-0.64952*'Data'!C4)+('Data'!B4-1.22687*'Data'!C4))/2)^2)*0.9*(IF('Data'!B4&lt;=16,640,660))/SQRT(1+3*(1.5*('Data'!B4-0.64952*'Data'!C4)/((('Data'!B4-0.64952*'Data'!C4)+('Data'!B4-1.22687*'Data'!C4))/2)*('Data'!C4/(PI()*('Data'!B4-0.64952*'Data'!C4))+1.155*0.12))^2))/1000</f>
        <v/>
      </c>
      <c r="G6" s="11">
        <f>((PI()/4*((('Data'!B4-0.64952*'Data'!C4)+('Data'!B4-1.22687*'Data'!C4))/2)^2)*0.9*(940)/SQRT(1+3*(1.5*('Data'!B4-0.64952*'Data'!C4)/((('Data'!B4-0.64952*'Data'!C4)+('Data'!B4-1.22687*'Data'!C4))/2)*('Data'!C4/(PI()*('Data'!B4-0.64952*'Data'!C4))+1.155*0.12))^2))/1000</f>
        <v/>
      </c>
      <c r="H6" s="11">
        <f>((PI()/4*((('Data'!B4-0.64952*'Data'!C4)+('Data'!B4-1.22687*'Data'!C4))/2)^2)*0.9*(1100)/SQRT(1+3*(1.5*('Data'!B4-0.64952*'Data'!C4)/((('Data'!B4-0.64952*'Data'!C4)+('Data'!B4-1.22687*'Data'!C4))/2)*('Data'!C4/(PI()*('Data'!B4-0.64952*'Data'!C4))+1.155*0.12))^2))/1000</f>
        <v/>
      </c>
    </row>
    <row r="7">
      <c r="A7" s="16">
        <f>'Data'!A5</f>
        <v/>
      </c>
      <c r="B7" s="16">
        <f>'Data'!C5</f>
        <v/>
      </c>
      <c r="C7" s="18">
        <f>(((PI()/4*((('Data'!B5-0.64952*'Data'!C5)+('Data'!B5-1.22687*'Data'!C5))/2)^2)*0.9*(IF('Data'!B5&lt;=16,640,660))/SQRT(1+3*(1.5*('Data'!B5-0.64952*'Data'!C5)/((('Data'!B5-0.64952*'Data'!C5)+('Data'!B5-1.22687*'Data'!C5))/2)*('Data'!C5/(PI()*('Data'!B5-0.64952*'Data'!C5))+1.155*0.12))^2))*(0.16*'Data'!C5+0.58*('Data'!B5-0.64952*'Data'!C5)*0.12+('Data'!D5+'Data'!E5)/4*0.12)/1000)</f>
        <v/>
      </c>
      <c r="D7" s="18">
        <f>(((PI()/4*((('Data'!B5-0.64952*'Data'!C5)+('Data'!B5-1.22687*'Data'!C5))/2)^2)*0.9*(940)/SQRT(1+3*(1.5*('Data'!B5-0.64952*'Data'!C5)/((('Data'!B5-0.64952*'Data'!C5)+('Data'!B5-1.22687*'Data'!C5))/2)*('Data'!C5/(PI()*('Data'!B5-0.64952*'Data'!C5))+1.155*0.12))^2))*(0.16*'Data'!C5+0.58*('Data'!B5-0.64952*'Data'!C5)*0.12+('Data'!D5+'Data'!E5)/4*0.12)/1000)</f>
        <v/>
      </c>
      <c r="E7" s="18">
        <f>(((PI()/4*((('Data'!B5-0.64952*'Data'!C5)+('Data'!B5-1.22687*'Data'!C5))/2)^2)*0.9*(1100)/SQRT(1+3*(1.5*('Data'!B5-0.64952*'Data'!C5)/((('Data'!B5-0.64952*'Data'!C5)+('Data'!B5-1.22687*'Data'!C5))/2)*('Data'!C5/(PI()*('Data'!B5-0.64952*'Data'!C5))+1.155*0.12))^2))*(0.16*'Data'!C5+0.58*('Data'!B5-0.64952*'Data'!C5)*0.12+('Data'!D5+'Data'!E5)/4*0.12)/1000)</f>
        <v/>
      </c>
      <c r="F7" s="18">
        <f>((PI()/4*((('Data'!B5-0.64952*'Data'!C5)+('Data'!B5-1.22687*'Data'!C5))/2)^2)*0.9*(IF('Data'!B5&lt;=16,640,660))/SQRT(1+3*(1.5*('Data'!B5-0.64952*'Data'!C5)/((('Data'!B5-0.64952*'Data'!C5)+('Data'!B5-1.22687*'Data'!C5))/2)*('Data'!C5/(PI()*('Data'!B5-0.64952*'Data'!C5))+1.155*0.12))^2))/1000</f>
        <v/>
      </c>
      <c r="G7" s="18">
        <f>((PI()/4*((('Data'!B5-0.64952*'Data'!C5)+('Data'!B5-1.22687*'Data'!C5))/2)^2)*0.9*(940)/SQRT(1+3*(1.5*('Data'!B5-0.64952*'Data'!C5)/((('Data'!B5-0.64952*'Data'!C5)+('Data'!B5-1.22687*'Data'!C5))/2)*('Data'!C5/(PI()*('Data'!B5-0.64952*'Data'!C5))+1.155*0.12))^2))/1000</f>
        <v/>
      </c>
      <c r="H7" s="18">
        <f>((PI()/4*((('Data'!B5-0.64952*'Data'!C5)+('Data'!B5-1.22687*'Data'!C5))/2)^2)*0.9*(1100)/SQRT(1+3*(1.5*('Data'!B5-0.64952*'Data'!C5)/((('Data'!B5-0.64952*'Data'!C5)+('Data'!B5-1.22687*'Data'!C5))/2)*('Data'!C5/(PI()*('Data'!B5-0.64952*'Data'!C5))+1.155*0.12))^2))/1000</f>
        <v/>
      </c>
    </row>
    <row r="8">
      <c r="A8">
        <f>'Data'!A6</f>
        <v/>
      </c>
      <c r="B8">
        <f>'Data'!C6</f>
        <v/>
      </c>
      <c r="C8" s="19">
        <f>(((PI()/4*((('Data'!B6-0.64952*'Data'!C6)+('Data'!B6-1.22687*'Data'!C6))/2)^2)*0.9*(IF('Data'!B6&lt;=16,640,660))/SQRT(1+3*(1.5*('Data'!B6-0.64952*'Data'!C6)/((('Data'!B6-0.64952*'Data'!C6)+('Data'!B6-1.22687*'Data'!C6))/2)*('Data'!C6/(PI()*('Data'!B6-0.64952*'Data'!C6))+1.155*0.12))^2))*(0.16*'Data'!C6+0.58*('Data'!B6-0.64952*'Data'!C6)*0.12+('Data'!D6+'Data'!E6)/4*0.12)/1000)</f>
        <v/>
      </c>
      <c r="D8" s="19">
        <f>(((PI()/4*((('Data'!B6-0.64952*'Data'!C6)+('Data'!B6-1.22687*'Data'!C6))/2)^2)*0.9*(940)/SQRT(1+3*(1.5*('Data'!B6-0.64952*'Data'!C6)/((('Data'!B6-0.64952*'Data'!C6)+('Data'!B6-1.22687*'Data'!C6))/2)*('Data'!C6/(PI()*('Data'!B6-0.64952*'Data'!C6))+1.155*0.12))^2))*(0.16*'Data'!C6+0.58*('Data'!B6-0.64952*'Data'!C6)*0.12+('Data'!D6+'Data'!E6)/4*0.12)/1000)</f>
        <v/>
      </c>
      <c r="E8" s="19">
        <f>(((PI()/4*((('Data'!B6-0.64952*'Data'!C6)+('Data'!B6-1.22687*'Data'!C6))/2)^2)*0.9*(1100)/SQRT(1+3*(1.5*('Data'!B6-0.64952*'Data'!C6)/((('Data'!B6-0.64952*'Data'!C6)+('Data'!B6-1.22687*'Data'!C6))/2)*('Data'!C6/(PI()*('Data'!B6-0.64952*'Data'!C6))+1.155*0.12))^2))*(0.16*'Data'!C6+0.58*('Data'!B6-0.64952*'Data'!C6)*0.12+('Data'!D6+'Data'!E6)/4*0.12)/1000)</f>
        <v/>
      </c>
      <c r="F8" s="19">
        <f>((PI()/4*((('Data'!B6-0.64952*'Data'!C6)+('Data'!B6-1.22687*'Data'!C6))/2)^2)*0.9*(IF('Data'!B6&lt;=16,640,660))/SQRT(1+3*(1.5*('Data'!B6-0.64952*'Data'!C6)/((('Data'!B6-0.64952*'Data'!C6)+('Data'!B6-1.22687*'Data'!C6))/2)*('Data'!C6/(PI()*('Data'!B6-0.64952*'Data'!C6))+1.155*0.12))^2))/1000</f>
        <v/>
      </c>
      <c r="G8" s="19">
        <f>((PI()/4*((('Data'!B6-0.64952*'Data'!C6)+('Data'!B6-1.22687*'Data'!C6))/2)^2)*0.9*(940)/SQRT(1+3*(1.5*('Data'!B6-0.64952*'Data'!C6)/((('Data'!B6-0.64952*'Data'!C6)+('Data'!B6-1.22687*'Data'!C6))/2)*('Data'!C6/(PI()*('Data'!B6-0.64952*'Data'!C6))+1.155*0.12))^2))/1000</f>
        <v/>
      </c>
      <c r="H8" s="19">
        <f>((PI()/4*((('Data'!B6-0.64952*'Data'!C6)+('Data'!B6-1.22687*'Data'!C6))/2)^2)*0.9*(1100)/SQRT(1+3*(1.5*('Data'!B6-0.64952*'Data'!C6)/((('Data'!B6-0.64952*'Data'!C6)+('Data'!B6-1.22687*'Data'!C6))/2)*('Data'!C6/(PI()*('Data'!B6-0.64952*'Data'!C6))+1.155*0.12))^2))/1000</f>
        <v/>
      </c>
    </row>
    <row r="9">
      <c r="A9" s="16">
        <f>'Data'!A7</f>
        <v/>
      </c>
      <c r="B9" s="16">
        <f>'Data'!C7</f>
        <v/>
      </c>
      <c r="C9" s="18">
        <f>(((PI()/4*((('Data'!B7-0.64952*'Data'!C7)+('Data'!B7-1.22687*'Data'!C7))/2)^2)*0.9*(IF('Data'!B7&lt;=16,640,660))/SQRT(1+3*(1.5*('Data'!B7-0.64952*'Data'!C7)/((('Data'!B7-0.64952*'Data'!C7)+('Data'!B7-1.22687*'Data'!C7))/2)*('Data'!C7/(PI()*('Data'!B7-0.64952*'Data'!C7))+1.155*0.12))^2))*(0.16*'Data'!C7+0.58*('Data'!B7-0.64952*'Data'!C7)*0.12+('Data'!D7+'Data'!E7)/4*0.12)/1000)</f>
        <v/>
      </c>
      <c r="D9" s="18">
        <f>(((PI()/4*((('Data'!B7-0.64952*'Data'!C7)+('Data'!B7-1.22687*'Data'!C7))/2)^2)*0.9*(940)/SQRT(1+3*(1.5*('Data'!B7-0.64952*'Data'!C7)/((('Data'!B7-0.64952*'Data'!C7)+('Data'!B7-1.22687*'Data'!C7))/2)*('Data'!C7/(PI()*('Data'!B7-0.64952*'Data'!C7))+1.155*0.12))^2))*(0.16*'Data'!C7+0.58*('Data'!B7-0.64952*'Data'!C7)*0.12+('Data'!D7+'Data'!E7)/4*0.12)/1000)</f>
        <v/>
      </c>
      <c r="E9" s="18">
        <f>(((PI()/4*((('Data'!B7-0.64952*'Data'!C7)+('Data'!B7-1.22687*'Data'!C7))/2)^2)*0.9*(1100)/SQRT(1+3*(1.5*('Data'!B7-0.64952*'Data'!C7)/((('Data'!B7-0.64952*'Data'!C7)+('Data'!B7-1.22687*'Data'!C7))/2)*('Data'!C7/(PI()*('Data'!B7-0.64952*'Data'!C7))+1.155*0.12))^2))*(0.16*'Data'!C7+0.58*('Data'!B7-0.64952*'Data'!C7)*0.12+('Data'!D7+'Data'!E7)/4*0.12)/1000)</f>
        <v/>
      </c>
      <c r="F9" s="18">
        <f>((PI()/4*((('Data'!B7-0.64952*'Data'!C7)+('Data'!B7-1.22687*'Data'!C7))/2)^2)*0.9*(IF('Data'!B7&lt;=16,640,660))/SQRT(1+3*(1.5*('Data'!B7-0.64952*'Data'!C7)/((('Data'!B7-0.64952*'Data'!C7)+('Data'!B7-1.22687*'Data'!C7))/2)*('Data'!C7/(PI()*('Data'!B7-0.64952*'Data'!C7))+1.155*0.12))^2))/1000</f>
        <v/>
      </c>
      <c r="G9" s="18">
        <f>((PI()/4*((('Data'!B7-0.64952*'Data'!C7)+('Data'!B7-1.22687*'Data'!C7))/2)^2)*0.9*(940)/SQRT(1+3*(1.5*('Data'!B7-0.64952*'Data'!C7)/((('Data'!B7-0.64952*'Data'!C7)+('Data'!B7-1.22687*'Data'!C7))/2)*('Data'!C7/(PI()*('Data'!B7-0.64952*'Data'!C7))+1.155*0.12))^2))/1000</f>
        <v/>
      </c>
      <c r="H9" s="18">
        <f>((PI()/4*((('Data'!B7-0.64952*'Data'!C7)+('Data'!B7-1.22687*'Data'!C7))/2)^2)*0.9*(1100)/SQRT(1+3*(1.5*('Data'!B7-0.64952*'Data'!C7)/((('Data'!B7-0.64952*'Data'!C7)+('Data'!B7-1.22687*'Data'!C7))/2)*('Data'!C7/(PI()*('Data'!B7-0.64952*'Data'!C7))+1.155*0.12))^2))/1000</f>
        <v/>
      </c>
    </row>
    <row r="10">
      <c r="A10">
        <f>'Data'!A8</f>
        <v/>
      </c>
      <c r="B10">
        <f>'Data'!C8</f>
        <v/>
      </c>
      <c r="C10" s="19">
        <f>(((PI()/4*((('Data'!B8-0.64952*'Data'!C8)+('Data'!B8-1.22687*'Data'!C8))/2)^2)*0.9*(IF('Data'!B8&lt;=16,640,660))/SQRT(1+3*(1.5*('Data'!B8-0.64952*'Data'!C8)/((('Data'!B8-0.64952*'Data'!C8)+('Data'!B8-1.22687*'Data'!C8))/2)*('Data'!C8/(PI()*('Data'!B8-0.64952*'Data'!C8))+1.155*0.12))^2))*(0.16*'Data'!C8+0.58*('Data'!B8-0.64952*'Data'!C8)*0.12+('Data'!D8+'Data'!E8)/4*0.12)/1000)</f>
        <v/>
      </c>
      <c r="D10" s="19">
        <f>(((PI()/4*((('Data'!B8-0.64952*'Data'!C8)+('Data'!B8-1.22687*'Data'!C8))/2)^2)*0.9*(940)/SQRT(1+3*(1.5*('Data'!B8-0.64952*'Data'!C8)/((('Data'!B8-0.64952*'Data'!C8)+('Data'!B8-1.22687*'Data'!C8))/2)*('Data'!C8/(PI()*('Data'!B8-0.64952*'Data'!C8))+1.155*0.12))^2))*(0.16*'Data'!C8+0.58*('Data'!B8-0.64952*'Data'!C8)*0.12+('Data'!D8+'Data'!E8)/4*0.12)/1000)</f>
        <v/>
      </c>
      <c r="E10" s="19">
        <f>(((PI()/4*((('Data'!B8-0.64952*'Data'!C8)+('Data'!B8-1.22687*'Data'!C8))/2)^2)*0.9*(1100)/SQRT(1+3*(1.5*('Data'!B8-0.64952*'Data'!C8)/((('Data'!B8-0.64952*'Data'!C8)+('Data'!B8-1.22687*'Data'!C8))/2)*('Data'!C8/(PI()*('Data'!B8-0.64952*'Data'!C8))+1.155*0.12))^2))*(0.16*'Data'!C8+0.58*('Data'!B8-0.64952*'Data'!C8)*0.12+('Data'!D8+'Data'!E8)/4*0.12)/1000)</f>
        <v/>
      </c>
      <c r="F10" s="19">
        <f>((PI()/4*((('Data'!B8-0.64952*'Data'!C8)+('Data'!B8-1.22687*'Data'!C8))/2)^2)*0.9*(IF('Data'!B8&lt;=16,640,660))/SQRT(1+3*(1.5*('Data'!B8-0.64952*'Data'!C8)/((('Data'!B8-0.64952*'Data'!C8)+('Data'!B8-1.22687*'Data'!C8))/2)*('Data'!C8/(PI()*('Data'!B8-0.64952*'Data'!C8))+1.155*0.12))^2))/1000</f>
        <v/>
      </c>
      <c r="G10" s="19">
        <f>((PI()/4*((('Data'!B8-0.64952*'Data'!C8)+('Data'!B8-1.22687*'Data'!C8))/2)^2)*0.9*(940)/SQRT(1+3*(1.5*('Data'!B8-0.64952*'Data'!C8)/((('Data'!B8-0.64952*'Data'!C8)+('Data'!B8-1.22687*'Data'!C8))/2)*('Data'!C8/(PI()*('Data'!B8-0.64952*'Data'!C8))+1.155*0.12))^2))/1000</f>
        <v/>
      </c>
      <c r="H10" s="19">
        <f>((PI()/4*((('Data'!B8-0.64952*'Data'!C8)+('Data'!B8-1.22687*'Data'!C8))/2)^2)*0.9*(1100)/SQRT(1+3*(1.5*('Data'!B8-0.64952*'Data'!C8)/((('Data'!B8-0.64952*'Data'!C8)+('Data'!B8-1.22687*'Data'!C8))/2)*('Data'!C8/(PI()*('Data'!B8-0.64952*'Data'!C8))+1.155*0.12))^2))/1000</f>
        <v/>
      </c>
    </row>
    <row r="11">
      <c r="A11" s="16">
        <f>'Data'!A9</f>
        <v/>
      </c>
      <c r="B11" s="16">
        <f>'Data'!C9</f>
        <v/>
      </c>
      <c r="C11" s="18">
        <f>(((PI()/4*((('Data'!B9-0.64952*'Data'!C9)+('Data'!B9-1.22687*'Data'!C9))/2)^2)*0.9*(IF('Data'!B9&lt;=16,640,660))/SQRT(1+3*(1.5*('Data'!B9-0.64952*'Data'!C9)/((('Data'!B9-0.64952*'Data'!C9)+('Data'!B9-1.22687*'Data'!C9))/2)*('Data'!C9/(PI()*('Data'!B9-0.64952*'Data'!C9))+1.155*0.12))^2))*(0.16*'Data'!C9+0.58*('Data'!B9-0.64952*'Data'!C9)*0.12+('Data'!D9+'Data'!E9)/4*0.12)/1000)</f>
        <v/>
      </c>
      <c r="D11" s="18">
        <f>(((PI()/4*((('Data'!B9-0.64952*'Data'!C9)+('Data'!B9-1.22687*'Data'!C9))/2)^2)*0.9*(940)/SQRT(1+3*(1.5*('Data'!B9-0.64952*'Data'!C9)/((('Data'!B9-0.64952*'Data'!C9)+('Data'!B9-1.22687*'Data'!C9))/2)*('Data'!C9/(PI()*('Data'!B9-0.64952*'Data'!C9))+1.155*0.12))^2))*(0.16*'Data'!C9+0.58*('Data'!B9-0.64952*'Data'!C9)*0.12+('Data'!D9+'Data'!E9)/4*0.12)/1000)</f>
        <v/>
      </c>
      <c r="E11" s="18">
        <f>(((PI()/4*((('Data'!B9-0.64952*'Data'!C9)+('Data'!B9-1.22687*'Data'!C9))/2)^2)*0.9*(1100)/SQRT(1+3*(1.5*('Data'!B9-0.64952*'Data'!C9)/((('Data'!B9-0.64952*'Data'!C9)+('Data'!B9-1.22687*'Data'!C9))/2)*('Data'!C9/(PI()*('Data'!B9-0.64952*'Data'!C9))+1.155*0.12))^2))*(0.16*'Data'!C9+0.58*('Data'!B9-0.64952*'Data'!C9)*0.12+('Data'!D9+'Data'!E9)/4*0.12)/1000)</f>
        <v/>
      </c>
      <c r="F11" s="18">
        <f>((PI()/4*((('Data'!B9-0.64952*'Data'!C9)+('Data'!B9-1.22687*'Data'!C9))/2)^2)*0.9*(IF('Data'!B9&lt;=16,640,660))/SQRT(1+3*(1.5*('Data'!B9-0.64952*'Data'!C9)/((('Data'!B9-0.64952*'Data'!C9)+('Data'!B9-1.22687*'Data'!C9))/2)*('Data'!C9/(PI()*('Data'!B9-0.64952*'Data'!C9))+1.155*0.12))^2))/1000</f>
        <v/>
      </c>
      <c r="G11" s="18">
        <f>((PI()/4*((('Data'!B9-0.64952*'Data'!C9)+('Data'!B9-1.22687*'Data'!C9))/2)^2)*0.9*(940)/SQRT(1+3*(1.5*('Data'!B9-0.64952*'Data'!C9)/((('Data'!B9-0.64952*'Data'!C9)+('Data'!B9-1.22687*'Data'!C9))/2)*('Data'!C9/(PI()*('Data'!B9-0.64952*'Data'!C9))+1.155*0.12))^2))/1000</f>
        <v/>
      </c>
      <c r="H11" s="18">
        <f>((PI()/4*((('Data'!B9-0.64952*'Data'!C9)+('Data'!B9-1.22687*'Data'!C9))/2)^2)*0.9*(1100)/SQRT(1+3*(1.5*('Data'!B9-0.64952*'Data'!C9)/((('Data'!B9-0.64952*'Data'!C9)+('Data'!B9-1.22687*'Data'!C9))/2)*('Data'!C9/(PI()*('Data'!B9-0.64952*'Data'!C9))+1.155*0.12))^2))/1000</f>
        <v/>
      </c>
    </row>
    <row r="12">
      <c r="A12">
        <f>'Data'!A10</f>
        <v/>
      </c>
      <c r="B12">
        <f>'Data'!C10</f>
        <v/>
      </c>
      <c r="C12" s="19">
        <f>(((PI()/4*((('Data'!B10-0.64952*'Data'!C10)+('Data'!B10-1.22687*'Data'!C10))/2)^2)*0.9*(IF('Data'!B10&lt;=16,640,660))/SQRT(1+3*(1.5*('Data'!B10-0.64952*'Data'!C10)/((('Data'!B10-0.64952*'Data'!C10)+('Data'!B10-1.22687*'Data'!C10))/2)*('Data'!C10/(PI()*('Data'!B10-0.64952*'Data'!C10))+1.155*0.12))^2))*(0.16*'Data'!C10+0.58*('Data'!B10-0.64952*'Data'!C10)*0.12+('Data'!D10+'Data'!E10)/4*0.12)/1000)</f>
        <v/>
      </c>
      <c r="D12" s="19">
        <f>(((PI()/4*((('Data'!B10-0.64952*'Data'!C10)+('Data'!B10-1.22687*'Data'!C10))/2)^2)*0.9*(940)/SQRT(1+3*(1.5*('Data'!B10-0.64952*'Data'!C10)/((('Data'!B10-0.64952*'Data'!C10)+('Data'!B10-1.22687*'Data'!C10))/2)*('Data'!C10/(PI()*('Data'!B10-0.64952*'Data'!C10))+1.155*0.12))^2))*(0.16*'Data'!C10+0.58*('Data'!B10-0.64952*'Data'!C10)*0.12+('Data'!D10+'Data'!E10)/4*0.12)/1000)</f>
        <v/>
      </c>
      <c r="E12" s="19">
        <f>(((PI()/4*((('Data'!B10-0.64952*'Data'!C10)+('Data'!B10-1.22687*'Data'!C10))/2)^2)*0.9*(1100)/SQRT(1+3*(1.5*('Data'!B10-0.64952*'Data'!C10)/((('Data'!B10-0.64952*'Data'!C10)+('Data'!B10-1.22687*'Data'!C10))/2)*('Data'!C10/(PI()*('Data'!B10-0.64952*'Data'!C10))+1.155*0.12))^2))*(0.16*'Data'!C10+0.58*('Data'!B10-0.64952*'Data'!C10)*0.12+('Data'!D10+'Data'!E10)/4*0.12)/1000)</f>
        <v/>
      </c>
      <c r="F12" s="19">
        <f>((PI()/4*((('Data'!B10-0.64952*'Data'!C10)+('Data'!B10-1.22687*'Data'!C10))/2)^2)*0.9*(IF('Data'!B10&lt;=16,640,660))/SQRT(1+3*(1.5*('Data'!B10-0.64952*'Data'!C10)/((('Data'!B10-0.64952*'Data'!C10)+('Data'!B10-1.22687*'Data'!C10))/2)*('Data'!C10/(PI()*('Data'!B10-0.64952*'Data'!C10))+1.155*0.12))^2))/1000</f>
        <v/>
      </c>
      <c r="G12" s="19">
        <f>((PI()/4*((('Data'!B10-0.64952*'Data'!C10)+('Data'!B10-1.22687*'Data'!C10))/2)^2)*0.9*(940)/SQRT(1+3*(1.5*('Data'!B10-0.64952*'Data'!C10)/((('Data'!B10-0.64952*'Data'!C10)+('Data'!B10-1.22687*'Data'!C10))/2)*('Data'!C10/(PI()*('Data'!B10-0.64952*'Data'!C10))+1.155*0.12))^2))/1000</f>
        <v/>
      </c>
      <c r="H12" s="19">
        <f>((PI()/4*((('Data'!B10-0.64952*'Data'!C10)+('Data'!B10-1.22687*'Data'!C10))/2)^2)*0.9*(1100)/SQRT(1+3*(1.5*('Data'!B10-0.64952*'Data'!C10)/((('Data'!B10-0.64952*'Data'!C10)+('Data'!B10-1.22687*'Data'!C10))/2)*('Data'!C10/(PI()*('Data'!B10-0.64952*'Data'!C10))+1.155*0.12))^2))/1000</f>
        <v/>
      </c>
    </row>
    <row r="13">
      <c r="A13" s="16">
        <f>'Data'!A11</f>
        <v/>
      </c>
      <c r="B13" s="16">
        <f>'Data'!C11</f>
        <v/>
      </c>
      <c r="C13" s="18">
        <f>(((PI()/4*((('Data'!B11-0.64952*'Data'!C11)+('Data'!B11-1.22687*'Data'!C11))/2)^2)*0.9*(IF('Data'!B11&lt;=16,640,660))/SQRT(1+3*(1.5*('Data'!B11-0.64952*'Data'!C11)/((('Data'!B11-0.64952*'Data'!C11)+('Data'!B11-1.22687*'Data'!C11))/2)*('Data'!C11/(PI()*('Data'!B11-0.64952*'Data'!C11))+1.155*0.12))^2))*(0.16*'Data'!C11+0.58*('Data'!B11-0.64952*'Data'!C11)*0.12+('Data'!D11+'Data'!E11)/4*0.12)/1000)</f>
        <v/>
      </c>
      <c r="D13" s="18">
        <f>(((PI()/4*((('Data'!B11-0.64952*'Data'!C11)+('Data'!B11-1.22687*'Data'!C11))/2)^2)*0.9*(940)/SQRT(1+3*(1.5*('Data'!B11-0.64952*'Data'!C11)/((('Data'!B11-0.64952*'Data'!C11)+('Data'!B11-1.22687*'Data'!C11))/2)*('Data'!C11/(PI()*('Data'!B11-0.64952*'Data'!C11))+1.155*0.12))^2))*(0.16*'Data'!C11+0.58*('Data'!B11-0.64952*'Data'!C11)*0.12+('Data'!D11+'Data'!E11)/4*0.12)/1000)</f>
        <v/>
      </c>
      <c r="E13" s="18">
        <f>(((PI()/4*((('Data'!B11-0.64952*'Data'!C11)+('Data'!B11-1.22687*'Data'!C11))/2)^2)*0.9*(1100)/SQRT(1+3*(1.5*('Data'!B11-0.64952*'Data'!C11)/((('Data'!B11-0.64952*'Data'!C11)+('Data'!B11-1.22687*'Data'!C11))/2)*('Data'!C11/(PI()*('Data'!B11-0.64952*'Data'!C11))+1.155*0.12))^2))*(0.16*'Data'!C11+0.58*('Data'!B11-0.64952*'Data'!C11)*0.12+('Data'!D11+'Data'!E11)/4*0.12)/1000)</f>
        <v/>
      </c>
      <c r="F13" s="18">
        <f>((PI()/4*((('Data'!B11-0.64952*'Data'!C11)+('Data'!B11-1.22687*'Data'!C11))/2)^2)*0.9*(IF('Data'!B11&lt;=16,640,660))/SQRT(1+3*(1.5*('Data'!B11-0.64952*'Data'!C11)/((('Data'!B11-0.64952*'Data'!C11)+('Data'!B11-1.22687*'Data'!C11))/2)*('Data'!C11/(PI()*('Data'!B11-0.64952*'Data'!C11))+1.155*0.12))^2))/1000</f>
        <v/>
      </c>
      <c r="G13" s="18">
        <f>((PI()/4*((('Data'!B11-0.64952*'Data'!C11)+('Data'!B11-1.22687*'Data'!C11))/2)^2)*0.9*(940)/SQRT(1+3*(1.5*('Data'!B11-0.64952*'Data'!C11)/((('Data'!B11-0.64952*'Data'!C11)+('Data'!B11-1.22687*'Data'!C11))/2)*('Data'!C11/(PI()*('Data'!B11-0.64952*'Data'!C11))+1.155*0.12))^2))/1000</f>
        <v/>
      </c>
      <c r="H13" s="18">
        <f>((PI()/4*((('Data'!B11-0.64952*'Data'!C11)+('Data'!B11-1.22687*'Data'!C11))/2)^2)*0.9*(1100)/SQRT(1+3*(1.5*('Data'!B11-0.64952*'Data'!C11)/((('Data'!B11-0.64952*'Data'!C11)+('Data'!B11-1.22687*'Data'!C11))/2)*('Data'!C11/(PI()*('Data'!B11-0.64952*'Data'!C11))+1.155*0.12))^2))/1000</f>
        <v/>
      </c>
    </row>
    <row r="14">
      <c r="A14">
        <f>'Data'!A12</f>
        <v/>
      </c>
      <c r="B14">
        <f>'Data'!C12</f>
        <v/>
      </c>
      <c r="C14" s="19">
        <f>(((PI()/4*((('Data'!B12-0.64952*'Data'!C12)+('Data'!B12-1.22687*'Data'!C12))/2)^2)*0.9*(IF('Data'!B12&lt;=16,640,660))/SQRT(1+3*(1.5*('Data'!B12-0.64952*'Data'!C12)/((('Data'!B12-0.64952*'Data'!C12)+('Data'!B12-1.22687*'Data'!C12))/2)*('Data'!C12/(PI()*('Data'!B12-0.64952*'Data'!C12))+1.155*0.12))^2))*(0.16*'Data'!C12+0.58*('Data'!B12-0.64952*'Data'!C12)*0.12+('Data'!D12+'Data'!E12)/4*0.12)/1000)</f>
        <v/>
      </c>
      <c r="D14" s="19">
        <f>(((PI()/4*((('Data'!B12-0.64952*'Data'!C12)+('Data'!B12-1.22687*'Data'!C12))/2)^2)*0.9*(940)/SQRT(1+3*(1.5*('Data'!B12-0.64952*'Data'!C12)/((('Data'!B12-0.64952*'Data'!C12)+('Data'!B12-1.22687*'Data'!C12))/2)*('Data'!C12/(PI()*('Data'!B12-0.64952*'Data'!C12))+1.155*0.12))^2))*(0.16*'Data'!C12+0.58*('Data'!B12-0.64952*'Data'!C12)*0.12+('Data'!D12+'Data'!E12)/4*0.12)/1000)</f>
        <v/>
      </c>
      <c r="E14" s="19">
        <f>(((PI()/4*((('Data'!B12-0.64952*'Data'!C12)+('Data'!B12-1.22687*'Data'!C12))/2)^2)*0.9*(1100)/SQRT(1+3*(1.5*('Data'!B12-0.64952*'Data'!C12)/((('Data'!B12-0.64952*'Data'!C12)+('Data'!B12-1.22687*'Data'!C12))/2)*('Data'!C12/(PI()*('Data'!B12-0.64952*'Data'!C12))+1.155*0.12))^2))*(0.16*'Data'!C12+0.58*('Data'!B12-0.64952*'Data'!C12)*0.12+('Data'!D12+'Data'!E12)/4*0.12)/1000)</f>
        <v/>
      </c>
      <c r="F14" s="19">
        <f>((PI()/4*((('Data'!B12-0.64952*'Data'!C12)+('Data'!B12-1.22687*'Data'!C12))/2)^2)*0.9*(IF('Data'!B12&lt;=16,640,660))/SQRT(1+3*(1.5*('Data'!B12-0.64952*'Data'!C12)/((('Data'!B12-0.64952*'Data'!C12)+('Data'!B12-1.22687*'Data'!C12))/2)*('Data'!C12/(PI()*('Data'!B12-0.64952*'Data'!C12))+1.155*0.12))^2))/1000</f>
        <v/>
      </c>
      <c r="G14" s="19">
        <f>((PI()/4*((('Data'!B12-0.64952*'Data'!C12)+('Data'!B12-1.22687*'Data'!C12))/2)^2)*0.9*(940)/SQRT(1+3*(1.5*('Data'!B12-0.64952*'Data'!C12)/((('Data'!B12-0.64952*'Data'!C12)+('Data'!B12-1.22687*'Data'!C12))/2)*('Data'!C12/(PI()*('Data'!B12-0.64952*'Data'!C12))+1.155*0.12))^2))/1000</f>
        <v/>
      </c>
      <c r="H14" s="19">
        <f>((PI()/4*((('Data'!B12-0.64952*'Data'!C12)+('Data'!B12-1.22687*'Data'!C12))/2)^2)*0.9*(1100)/SQRT(1+3*(1.5*('Data'!B12-0.64952*'Data'!C12)/((('Data'!B12-0.64952*'Data'!C12)+('Data'!B12-1.22687*'Data'!C12))/2)*('Data'!C12/(PI()*('Data'!B12-0.64952*'Data'!C12))+1.155*0.12))^2))/1000</f>
        <v/>
      </c>
    </row>
    <row r="15">
      <c r="A15" s="16">
        <f>'Data'!A13</f>
        <v/>
      </c>
      <c r="B15" s="16">
        <f>'Data'!C13</f>
        <v/>
      </c>
      <c r="C15" s="18">
        <f>(((PI()/4*((('Data'!B13-0.64952*'Data'!C13)+('Data'!B13-1.22687*'Data'!C13))/2)^2)*0.9*(IF('Data'!B13&lt;=16,640,660))/SQRT(1+3*(1.5*('Data'!B13-0.64952*'Data'!C13)/((('Data'!B13-0.64952*'Data'!C13)+('Data'!B13-1.22687*'Data'!C13))/2)*('Data'!C13/(PI()*('Data'!B13-0.64952*'Data'!C13))+1.155*0.12))^2))*(0.16*'Data'!C13+0.58*('Data'!B13-0.64952*'Data'!C13)*0.12+('Data'!D13+'Data'!E13)/4*0.12)/1000)</f>
        <v/>
      </c>
      <c r="D15" s="18">
        <f>(((PI()/4*((('Data'!B13-0.64952*'Data'!C13)+('Data'!B13-1.22687*'Data'!C13))/2)^2)*0.9*(940)/SQRT(1+3*(1.5*('Data'!B13-0.64952*'Data'!C13)/((('Data'!B13-0.64952*'Data'!C13)+('Data'!B13-1.22687*'Data'!C13))/2)*('Data'!C13/(PI()*('Data'!B13-0.64952*'Data'!C13))+1.155*0.12))^2))*(0.16*'Data'!C13+0.58*('Data'!B13-0.64952*'Data'!C13)*0.12+('Data'!D13+'Data'!E13)/4*0.12)/1000)</f>
        <v/>
      </c>
      <c r="E15" s="18">
        <f>(((PI()/4*((('Data'!B13-0.64952*'Data'!C13)+('Data'!B13-1.22687*'Data'!C13))/2)^2)*0.9*(1100)/SQRT(1+3*(1.5*('Data'!B13-0.64952*'Data'!C13)/((('Data'!B13-0.64952*'Data'!C13)+('Data'!B13-1.22687*'Data'!C13))/2)*('Data'!C13/(PI()*('Data'!B13-0.64952*'Data'!C13))+1.155*0.12))^2))*(0.16*'Data'!C13+0.58*('Data'!B13-0.64952*'Data'!C13)*0.12+('Data'!D13+'Data'!E13)/4*0.12)/1000)</f>
        <v/>
      </c>
      <c r="F15" s="18">
        <f>((PI()/4*((('Data'!B13-0.64952*'Data'!C13)+('Data'!B13-1.22687*'Data'!C13))/2)^2)*0.9*(IF('Data'!B13&lt;=16,640,660))/SQRT(1+3*(1.5*('Data'!B13-0.64952*'Data'!C13)/((('Data'!B13-0.64952*'Data'!C13)+('Data'!B13-1.22687*'Data'!C13))/2)*('Data'!C13/(PI()*('Data'!B13-0.64952*'Data'!C13))+1.155*0.12))^2))/1000</f>
        <v/>
      </c>
      <c r="G15" s="18">
        <f>((PI()/4*((('Data'!B13-0.64952*'Data'!C13)+('Data'!B13-1.22687*'Data'!C13))/2)^2)*0.9*(940)/SQRT(1+3*(1.5*('Data'!B13-0.64952*'Data'!C13)/((('Data'!B13-0.64952*'Data'!C13)+('Data'!B13-1.22687*'Data'!C13))/2)*('Data'!C13/(PI()*('Data'!B13-0.64952*'Data'!C13))+1.155*0.12))^2))/1000</f>
        <v/>
      </c>
      <c r="H15" s="18">
        <f>((PI()/4*((('Data'!B13-0.64952*'Data'!C13)+('Data'!B13-1.22687*'Data'!C13))/2)^2)*0.9*(1100)/SQRT(1+3*(1.5*('Data'!B13-0.64952*'Data'!C13)/((('Data'!B13-0.64952*'Data'!C13)+('Data'!B13-1.22687*'Data'!C13))/2)*('Data'!C13/(PI()*('Data'!B13-0.64952*'Data'!C13))+1.155*0.12))^2))/1000</f>
        <v/>
      </c>
    </row>
    <row r="16">
      <c r="A16">
        <f>'Data'!A14</f>
        <v/>
      </c>
      <c r="B16">
        <f>'Data'!C14</f>
        <v/>
      </c>
      <c r="C16" s="19">
        <f>(((PI()/4*((('Data'!B14-0.64952*'Data'!C14)+('Data'!B14-1.22687*'Data'!C14))/2)^2)*0.9*(IF('Data'!B14&lt;=16,640,660))/SQRT(1+3*(1.5*('Data'!B14-0.64952*'Data'!C14)/((('Data'!B14-0.64952*'Data'!C14)+('Data'!B14-1.22687*'Data'!C14))/2)*('Data'!C14/(PI()*('Data'!B14-0.64952*'Data'!C14))+1.155*0.12))^2))*(0.16*'Data'!C14+0.58*('Data'!B14-0.64952*'Data'!C14)*0.12+('Data'!D14+'Data'!E14)/4*0.12)/1000)</f>
        <v/>
      </c>
      <c r="D16" s="19">
        <f>(((PI()/4*((('Data'!B14-0.64952*'Data'!C14)+('Data'!B14-1.22687*'Data'!C14))/2)^2)*0.9*(940)/SQRT(1+3*(1.5*('Data'!B14-0.64952*'Data'!C14)/((('Data'!B14-0.64952*'Data'!C14)+('Data'!B14-1.22687*'Data'!C14))/2)*('Data'!C14/(PI()*('Data'!B14-0.64952*'Data'!C14))+1.155*0.12))^2))*(0.16*'Data'!C14+0.58*('Data'!B14-0.64952*'Data'!C14)*0.12+('Data'!D14+'Data'!E14)/4*0.12)/1000)</f>
        <v/>
      </c>
      <c r="E16" s="19">
        <f>(((PI()/4*((('Data'!B14-0.64952*'Data'!C14)+('Data'!B14-1.22687*'Data'!C14))/2)^2)*0.9*(1100)/SQRT(1+3*(1.5*('Data'!B14-0.64952*'Data'!C14)/((('Data'!B14-0.64952*'Data'!C14)+('Data'!B14-1.22687*'Data'!C14))/2)*('Data'!C14/(PI()*('Data'!B14-0.64952*'Data'!C14))+1.155*0.12))^2))*(0.16*'Data'!C14+0.58*('Data'!B14-0.64952*'Data'!C14)*0.12+('Data'!D14+'Data'!E14)/4*0.12)/1000)</f>
        <v/>
      </c>
      <c r="F16" s="19">
        <f>((PI()/4*((('Data'!B14-0.64952*'Data'!C14)+('Data'!B14-1.22687*'Data'!C14))/2)^2)*0.9*(IF('Data'!B14&lt;=16,640,660))/SQRT(1+3*(1.5*('Data'!B14-0.64952*'Data'!C14)/((('Data'!B14-0.64952*'Data'!C14)+('Data'!B14-1.22687*'Data'!C14))/2)*('Data'!C14/(PI()*('Data'!B14-0.64952*'Data'!C14))+1.155*0.12))^2))/1000</f>
        <v/>
      </c>
      <c r="G16" s="19">
        <f>((PI()/4*((('Data'!B14-0.64952*'Data'!C14)+('Data'!B14-1.22687*'Data'!C14))/2)^2)*0.9*(940)/SQRT(1+3*(1.5*('Data'!B14-0.64952*'Data'!C14)/((('Data'!B14-0.64952*'Data'!C14)+('Data'!B14-1.22687*'Data'!C14))/2)*('Data'!C14/(PI()*('Data'!B14-0.64952*'Data'!C14))+1.155*0.12))^2))/1000</f>
        <v/>
      </c>
      <c r="H16" s="19">
        <f>((PI()/4*((('Data'!B14-0.64952*'Data'!C14)+('Data'!B14-1.22687*'Data'!C14))/2)^2)*0.9*(1100)/SQRT(1+3*(1.5*('Data'!B14-0.64952*'Data'!C14)/((('Data'!B14-0.64952*'Data'!C14)+('Data'!B14-1.22687*'Data'!C14))/2)*('Data'!C14/(PI()*('Data'!B14-0.64952*'Data'!C14))+1.155*0.12))^2))/1000</f>
        <v/>
      </c>
    </row>
    <row r="17">
      <c r="A17" s="16">
        <f>'Data'!A15</f>
        <v/>
      </c>
      <c r="B17" s="16">
        <f>'Data'!C15</f>
        <v/>
      </c>
      <c r="C17" s="18">
        <f>(((PI()/4*((('Data'!B15-0.64952*'Data'!C15)+('Data'!B15-1.22687*'Data'!C15))/2)^2)*0.9*(IF('Data'!B15&lt;=16,640,660))/SQRT(1+3*(1.5*('Data'!B15-0.64952*'Data'!C15)/((('Data'!B15-0.64952*'Data'!C15)+('Data'!B15-1.22687*'Data'!C15))/2)*('Data'!C15/(PI()*('Data'!B15-0.64952*'Data'!C15))+1.155*0.12))^2))*(0.16*'Data'!C15+0.58*('Data'!B15-0.64952*'Data'!C15)*0.12+('Data'!D15+'Data'!E15)/4*0.12)/1000)</f>
        <v/>
      </c>
      <c r="D17" s="18">
        <f>(((PI()/4*((('Data'!B15-0.64952*'Data'!C15)+('Data'!B15-1.22687*'Data'!C15))/2)^2)*0.9*(940)/SQRT(1+3*(1.5*('Data'!B15-0.64952*'Data'!C15)/((('Data'!B15-0.64952*'Data'!C15)+('Data'!B15-1.22687*'Data'!C15))/2)*('Data'!C15/(PI()*('Data'!B15-0.64952*'Data'!C15))+1.155*0.12))^2))*(0.16*'Data'!C15+0.58*('Data'!B15-0.64952*'Data'!C15)*0.12+('Data'!D15+'Data'!E15)/4*0.12)/1000)</f>
        <v/>
      </c>
      <c r="E17" s="18">
        <f>(((PI()/4*((('Data'!B15-0.64952*'Data'!C15)+('Data'!B15-1.22687*'Data'!C15))/2)^2)*0.9*(1100)/SQRT(1+3*(1.5*('Data'!B15-0.64952*'Data'!C15)/((('Data'!B15-0.64952*'Data'!C15)+('Data'!B15-1.22687*'Data'!C15))/2)*('Data'!C15/(PI()*('Data'!B15-0.64952*'Data'!C15))+1.155*0.12))^2))*(0.16*'Data'!C15+0.58*('Data'!B15-0.64952*'Data'!C15)*0.12+('Data'!D15+'Data'!E15)/4*0.12)/1000)</f>
        <v/>
      </c>
      <c r="F17" s="18">
        <f>((PI()/4*((('Data'!B15-0.64952*'Data'!C15)+('Data'!B15-1.22687*'Data'!C15))/2)^2)*0.9*(IF('Data'!B15&lt;=16,640,660))/SQRT(1+3*(1.5*('Data'!B15-0.64952*'Data'!C15)/((('Data'!B15-0.64952*'Data'!C15)+('Data'!B15-1.22687*'Data'!C15))/2)*('Data'!C15/(PI()*('Data'!B15-0.64952*'Data'!C15))+1.155*0.12))^2))/1000</f>
        <v/>
      </c>
      <c r="G17" s="18">
        <f>((PI()/4*((('Data'!B15-0.64952*'Data'!C15)+('Data'!B15-1.22687*'Data'!C15))/2)^2)*0.9*(940)/SQRT(1+3*(1.5*('Data'!B15-0.64952*'Data'!C15)/((('Data'!B15-0.64952*'Data'!C15)+('Data'!B15-1.22687*'Data'!C15))/2)*('Data'!C15/(PI()*('Data'!B15-0.64952*'Data'!C15))+1.155*0.12))^2))/1000</f>
        <v/>
      </c>
      <c r="H17" s="18">
        <f>((PI()/4*((('Data'!B15-0.64952*'Data'!C15)+('Data'!B15-1.22687*'Data'!C15))/2)^2)*0.9*(1100)/SQRT(1+3*(1.5*('Data'!B15-0.64952*'Data'!C15)/((('Data'!B15-0.64952*'Data'!C15)+('Data'!B15-1.22687*'Data'!C15))/2)*('Data'!C15/(PI()*('Data'!B15-0.64952*'Data'!C15))+1.155*0.12))^2))/1000</f>
        <v/>
      </c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2026-10-09T17:27:07Z</dcterms:created>
  <dcterms:modified xsi:type="dcterms:W3CDTF">2026-10-09T17:27:07Z</dcterms:modified>
</cp:coreProperties>
</file>